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K:\"/>
    </mc:Choice>
  </mc:AlternateContent>
  <xr:revisionPtr revIDLastSave="0" documentId="8_{3EEBE352-EDB1-4348-8844-55F368019FB5}" xr6:coauthVersionLast="47" xr6:coauthVersionMax="47" xr10:uidLastSave="{00000000-0000-0000-0000-000000000000}"/>
  <bookViews>
    <workbookView xWindow="-120" yWindow="-120" windowWidth="29040" windowHeight="15840" xr2:uid="{E97F7005-A961-491E-8FA3-57343C637654}"/>
  </bookViews>
  <sheets>
    <sheet name="1.1.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  <c r="F8" i="1" s="1"/>
  <c r="G8" i="1" s="1"/>
  <c r="H8" i="1" s="1"/>
  <c r="B12" i="1"/>
  <c r="F12" i="1" s="1"/>
  <c r="G12" i="1" s="1"/>
  <c r="H12" i="1" s="1"/>
  <c r="B16" i="1"/>
  <c r="F16" i="1" s="1"/>
  <c r="E23" i="1"/>
  <c r="B15" i="1"/>
  <c r="F15" i="1" s="1"/>
  <c r="B14" i="1"/>
  <c r="F14" i="1" s="1"/>
  <c r="G14" i="1" s="1"/>
  <c r="B13" i="1"/>
  <c r="F13" i="1" s="1"/>
  <c r="B11" i="1"/>
  <c r="F11" i="1" s="1"/>
  <c r="G11" i="1" s="1"/>
  <c r="H11" i="1" s="1"/>
  <c r="B10" i="1"/>
  <c r="F10" i="1" s="1"/>
  <c r="B9" i="1"/>
  <c r="F9" i="1" s="1"/>
  <c r="B7" i="1"/>
  <c r="F7" i="1" s="1"/>
  <c r="G7" i="1" s="1"/>
  <c r="H7" i="1" s="1"/>
  <c r="B6" i="1"/>
  <c r="F6" i="1" s="1"/>
  <c r="B5" i="1"/>
  <c r="F5" i="1" s="1"/>
  <c r="F23" i="1" l="1"/>
  <c r="G23" i="1" s="1"/>
  <c r="G15" i="1"/>
  <c r="H15" i="1" s="1"/>
  <c r="H14" i="1"/>
  <c r="G6" i="1"/>
  <c r="H6" i="1" s="1"/>
  <c r="G10" i="1"/>
  <c r="H10" i="1" s="1"/>
  <c r="G5" i="1"/>
  <c r="H5" i="1" s="1"/>
  <c r="G9" i="1"/>
  <c r="H9" i="1" s="1"/>
  <c r="G13" i="1"/>
  <c r="H13" i="1" s="1"/>
  <c r="G16" i="1"/>
  <c r="H16" i="1" s="1"/>
  <c r="H26" i="1" l="1"/>
</calcChain>
</file>

<file path=xl/sharedStrings.xml><?xml version="1.0" encoding="utf-8"?>
<sst xmlns="http://schemas.openxmlformats.org/spreadsheetml/2006/main" count="41" uniqueCount="28">
  <si>
    <t>Výpočet služby:  zanáška</t>
  </si>
  <si>
    <t>typ nádoby / litr</t>
  </si>
  <si>
    <t>základní roční cena zanášky</t>
  </si>
  <si>
    <t>vzdálenost zanášení</t>
  </si>
  <si>
    <t>četnost svozu / x týdně</t>
  </si>
  <si>
    <t>počet nádob / ks</t>
  </si>
  <si>
    <t>celkem za rok bez DPH</t>
  </si>
  <si>
    <t>roční DPH</t>
  </si>
  <si>
    <t>Celková částka za rok vč.DPH</t>
  </si>
  <si>
    <t>70-360</t>
  </si>
  <si>
    <t>15-30 m</t>
  </si>
  <si>
    <t>30-50 m</t>
  </si>
  <si>
    <t>50-70 m</t>
  </si>
  <si>
    <t xml:space="preserve">nad 70m </t>
  </si>
  <si>
    <r>
      <rPr>
        <b/>
        <sz val="10"/>
        <rFont val="Aptos Narrow"/>
        <family val="2"/>
        <charset val="238"/>
        <scheme val="minor"/>
      </rPr>
      <t xml:space="preserve">četnost 21 </t>
    </r>
    <r>
      <rPr>
        <b/>
        <sz val="8"/>
        <rFont val="Aptos Narrow"/>
        <family val="2"/>
        <charset val="238"/>
        <scheme val="minor"/>
      </rPr>
      <t xml:space="preserve"> </t>
    </r>
  </si>
  <si>
    <t>660-1100</t>
  </si>
  <si>
    <t>Výpočet služby:  zamykání</t>
  </si>
  <si>
    <t>základní roční cena zamykání</t>
  </si>
  <si>
    <t xml:space="preserve">četnost svozu </t>
  </si>
  <si>
    <t>počet zámků</t>
  </si>
  <si>
    <t>70-1100</t>
  </si>
  <si>
    <t>Celková fakturovaná částka za rok vč. DPH by byla pro daný objekt :</t>
  </si>
  <si>
    <t>Pozn.</t>
  </si>
  <si>
    <t>Cena za služby poskytované v četnosti vyšší než 1x týdně je násobkem ceny základní.</t>
  </si>
  <si>
    <t xml:space="preserve">Pro účel výpočtu ceny za zanášení je 1schod považován jako 2m. </t>
  </si>
  <si>
    <t>Pokud se odemykáním a zamykáním objektu rozumí použití více zámků, (čipy, ovladače, kódy, gsm brany, ...) (nejedná se o stejný klíč k více dveřím), bude  za každý další zámek účtována cena ve výši 50% základní ceny.</t>
  </si>
  <si>
    <t>V rámci služby zanáška je třeba přizpůsobit trasu tak, aby nedocházelo k poškození majetku (nájezdová plocha na schodech, výtah, osvětlení, možnost zajistit dveře-zarážky,….)</t>
  </si>
  <si>
    <t>Zanášku nad 70 m  standardně neprovádíme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</si>
</sst>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Kč&quot;;[Red]\-#,##0\ &quot;Kč&quot;"/>
    <numFmt numFmtId="164" formatCode="#,##0.00\ &quot;Kč&quot;"/>
    <numFmt numFmtId="165" formatCode="#,##0\ &quot;Kč&quot;"/>
  </numFmts>
  <fonts count="16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u/>
      <sz val="11"/>
      <color theme="1"/>
      <name val="Aptos Narrow"/>
      <family val="2"/>
      <charset val="238"/>
      <scheme val="minor"/>
    </font>
    <font>
      <b/>
      <sz val="9"/>
      <color theme="1"/>
      <name val="Arial Narrow"/>
      <family val="2"/>
      <charset val="238"/>
    </font>
    <font>
      <b/>
      <sz val="9"/>
      <name val="Aptos Narrow"/>
      <family val="2"/>
      <charset val="238"/>
      <scheme val="minor"/>
    </font>
    <font>
      <b/>
      <sz val="9"/>
      <color theme="1"/>
      <name val="Aptos Narrow"/>
      <family val="2"/>
      <charset val="238"/>
      <scheme val="minor"/>
    </font>
    <font>
      <sz val="9"/>
      <color rgb="FF0070C0"/>
      <name val="Aptos Narrow"/>
      <family val="2"/>
      <charset val="238"/>
      <scheme val="minor"/>
    </font>
    <font>
      <b/>
      <sz val="9"/>
      <color rgb="FF0070C0"/>
      <name val="Aptos Narrow"/>
      <family val="2"/>
      <charset val="238"/>
      <scheme val="minor"/>
    </font>
    <font>
      <b/>
      <sz val="8"/>
      <name val="Aptos Narrow"/>
      <family val="2"/>
      <charset val="238"/>
      <scheme val="minor"/>
    </font>
    <font>
      <b/>
      <sz val="10"/>
      <name val="Aptos Narrow"/>
      <family val="2"/>
      <charset val="238"/>
      <scheme val="minor"/>
    </font>
    <font>
      <sz val="11"/>
      <color rgb="FF0070C0"/>
      <name val="Aptos Narrow"/>
      <family val="2"/>
      <charset val="238"/>
      <scheme val="minor"/>
    </font>
    <font>
      <b/>
      <sz val="11"/>
      <color rgb="FF0070C0"/>
      <name val="Aptos Narrow"/>
      <family val="2"/>
      <charset val="238"/>
      <scheme val="minor"/>
    </font>
    <font>
      <u/>
      <sz val="11"/>
      <color theme="1"/>
      <name val="Aptos Narrow"/>
      <family val="2"/>
      <charset val="238"/>
      <scheme val="minor"/>
    </font>
    <font>
      <sz val="8"/>
      <color theme="1"/>
      <name val="Aptos Narrow"/>
      <family val="2"/>
      <charset val="238"/>
      <scheme val="minor"/>
    </font>
    <font>
      <sz val="9"/>
      <color theme="1"/>
      <name val="Aptos Narrow"/>
      <family val="2"/>
      <charset val="238"/>
      <scheme val="minor"/>
    </font>
    <font>
      <sz val="8"/>
      <name val="Aptos Narrow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9" fontId="3" fillId="0" borderId="2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1" fillId="0" borderId="0" xfId="0" applyFont="1"/>
    <xf numFmtId="9" fontId="1" fillId="0" borderId="0" xfId="0" applyNumberFormat="1" applyFont="1"/>
    <xf numFmtId="0" fontId="1" fillId="0" borderId="4" xfId="0" applyFont="1" applyBorder="1" applyAlignment="1">
      <alignment horizontal="right"/>
    </xf>
    <xf numFmtId="164" fontId="4" fillId="0" borderId="5" xfId="0" applyNumberFormat="1" applyFont="1" applyBorder="1"/>
    <xf numFmtId="49" fontId="5" fillId="0" borderId="6" xfId="0" applyNumberFormat="1" applyFont="1" applyBorder="1" applyAlignment="1">
      <alignment horizontal="right"/>
    </xf>
    <xf numFmtId="0" fontId="6" fillId="0" borderId="7" xfId="0" applyFont="1" applyBorder="1"/>
    <xf numFmtId="0" fontId="6" fillId="0" borderId="5" xfId="0" applyFont="1" applyBorder="1"/>
    <xf numFmtId="164" fontId="6" fillId="0" borderId="5" xfId="0" applyNumberFormat="1" applyFont="1" applyBorder="1"/>
    <xf numFmtId="165" fontId="7" fillId="0" borderId="6" xfId="0" applyNumberFormat="1" applyFont="1" applyBorder="1"/>
    <xf numFmtId="0" fontId="1" fillId="0" borderId="8" xfId="0" applyFont="1" applyBorder="1" applyAlignment="1">
      <alignment horizontal="right"/>
    </xf>
    <xf numFmtId="164" fontId="4" fillId="0" borderId="9" xfId="0" applyNumberFormat="1" applyFont="1" applyBorder="1"/>
    <xf numFmtId="49" fontId="5" fillId="0" borderId="10" xfId="0" applyNumberFormat="1" applyFont="1" applyBorder="1" applyAlignment="1">
      <alignment horizontal="right"/>
    </xf>
    <xf numFmtId="0" fontId="6" fillId="0" borderId="11" xfId="0" applyFont="1" applyBorder="1"/>
    <xf numFmtId="0" fontId="6" fillId="0" borderId="9" xfId="0" applyFont="1" applyBorder="1"/>
    <xf numFmtId="164" fontId="6" fillId="0" borderId="9" xfId="0" applyNumberFormat="1" applyFont="1" applyBorder="1"/>
    <xf numFmtId="165" fontId="7" fillId="0" borderId="10" xfId="0" applyNumberFormat="1" applyFont="1" applyBorder="1"/>
    <xf numFmtId="0" fontId="1" fillId="0" borderId="12" xfId="0" applyFont="1" applyBorder="1" applyAlignment="1">
      <alignment horizontal="right"/>
    </xf>
    <xf numFmtId="164" fontId="4" fillId="0" borderId="13" xfId="0" applyNumberFormat="1" applyFont="1" applyBorder="1"/>
    <xf numFmtId="49" fontId="5" fillId="0" borderId="14" xfId="0" applyNumberFormat="1" applyFont="1" applyBorder="1" applyAlignment="1">
      <alignment horizontal="right"/>
    </xf>
    <xf numFmtId="0" fontId="6" fillId="0" borderId="15" xfId="0" applyFont="1" applyBorder="1"/>
    <xf numFmtId="0" fontId="6" fillId="0" borderId="13" xfId="0" applyFont="1" applyBorder="1"/>
    <xf numFmtId="164" fontId="6" fillId="0" borderId="13" xfId="0" applyNumberFormat="1" applyFont="1" applyBorder="1"/>
    <xf numFmtId="165" fontId="7" fillId="0" borderId="14" xfId="0" applyNumberFormat="1" applyFont="1" applyBorder="1"/>
    <xf numFmtId="0" fontId="1" fillId="0" borderId="16" xfId="0" applyFont="1" applyBorder="1" applyAlignment="1">
      <alignment horizontal="right"/>
    </xf>
    <xf numFmtId="164" fontId="5" fillId="0" borderId="17" xfId="0" applyNumberFormat="1" applyFont="1" applyBorder="1"/>
    <xf numFmtId="49" fontId="5" fillId="0" borderId="18" xfId="0" applyNumberFormat="1" applyFont="1" applyBorder="1" applyAlignment="1">
      <alignment horizontal="right"/>
    </xf>
    <xf numFmtId="0" fontId="6" fillId="0" borderId="19" xfId="0" applyFont="1" applyBorder="1"/>
    <xf numFmtId="0" fontId="6" fillId="0" borderId="17" xfId="0" applyFont="1" applyBorder="1"/>
    <xf numFmtId="164" fontId="6" fillId="0" borderId="17" xfId="0" applyNumberFormat="1" applyFont="1" applyBorder="1"/>
    <xf numFmtId="165" fontId="7" fillId="0" borderId="18" xfId="0" applyNumberFormat="1" applyFont="1" applyBorder="1"/>
    <xf numFmtId="0" fontId="8" fillId="0" borderId="20" xfId="0" applyFont="1" applyBorder="1" applyAlignment="1">
      <alignment horizontal="right" wrapText="1"/>
    </xf>
    <xf numFmtId="164" fontId="4" fillId="0" borderId="21" xfId="0" applyNumberFormat="1" applyFont="1" applyBorder="1"/>
    <xf numFmtId="49" fontId="5" fillId="0" borderId="22" xfId="0" applyNumberFormat="1" applyFont="1" applyBorder="1" applyAlignment="1">
      <alignment horizontal="right"/>
    </xf>
    <xf numFmtId="0" fontId="6" fillId="0" borderId="23" xfId="0" applyFont="1" applyBorder="1"/>
    <xf numFmtId="0" fontId="6" fillId="0" borderId="21" xfId="0" applyFont="1" applyBorder="1"/>
    <xf numFmtId="164" fontId="6" fillId="0" borderId="21" xfId="0" applyNumberFormat="1" applyFont="1" applyBorder="1"/>
    <xf numFmtId="165" fontId="7" fillId="0" borderId="22" xfId="0" applyNumberFormat="1" applyFont="1" applyBorder="1"/>
    <xf numFmtId="6" fontId="0" fillId="0" borderId="0" xfId="0" applyNumberFormat="1"/>
    <xf numFmtId="9" fontId="0" fillId="0" borderId="0" xfId="0" applyNumberFormat="1"/>
    <xf numFmtId="165" fontId="0" fillId="0" borderId="0" xfId="0" applyNumberFormat="1"/>
    <xf numFmtId="0" fontId="8" fillId="0" borderId="12" xfId="0" applyFont="1" applyBorder="1" applyAlignment="1">
      <alignment horizontal="right" wrapText="1"/>
    </xf>
    <xf numFmtId="0" fontId="8" fillId="0" borderId="16" xfId="0" applyFont="1" applyBorder="1" applyAlignment="1">
      <alignment horizontal="right" wrapText="1"/>
    </xf>
    <xf numFmtId="164" fontId="4" fillId="0" borderId="17" xfId="0" applyNumberFormat="1" applyFont="1" applyBorder="1"/>
    <xf numFmtId="0" fontId="1" fillId="0" borderId="20" xfId="0" applyFont="1" applyBorder="1" applyAlignment="1">
      <alignment horizontal="right"/>
    </xf>
    <xf numFmtId="164" fontId="5" fillId="0" borderId="21" xfId="0" applyNumberFormat="1" applyFont="1" applyBorder="1"/>
    <xf numFmtId="0" fontId="1" fillId="0" borderId="24" xfId="0" applyFont="1" applyBorder="1" applyAlignment="1">
      <alignment horizontal="right"/>
    </xf>
    <xf numFmtId="164" fontId="5" fillId="0" borderId="25" xfId="0" applyNumberFormat="1" applyFont="1" applyBorder="1"/>
    <xf numFmtId="0" fontId="6" fillId="0" borderId="26" xfId="0" applyFont="1" applyBorder="1"/>
    <xf numFmtId="0" fontId="6" fillId="0" borderId="25" xfId="0" applyFont="1" applyBorder="1"/>
    <xf numFmtId="0" fontId="1" fillId="0" borderId="12" xfId="0" applyFont="1" applyBorder="1"/>
    <xf numFmtId="164" fontId="5" fillId="0" borderId="13" xfId="0" applyNumberFormat="1" applyFont="1" applyBorder="1"/>
    <xf numFmtId="0" fontId="1" fillId="0" borderId="0" xfId="0" applyFont="1" applyAlignment="1">
      <alignment horizontal="right"/>
    </xf>
    <xf numFmtId="164" fontId="1" fillId="0" borderId="0" xfId="0" applyNumberFormat="1" applyFont="1"/>
    <xf numFmtId="49" fontId="1" fillId="0" borderId="0" xfId="0" applyNumberFormat="1" applyFont="1" applyAlignment="1">
      <alignment horizontal="right"/>
    </xf>
    <xf numFmtId="0" fontId="10" fillId="0" borderId="0" xfId="0" applyFont="1"/>
    <xf numFmtId="164" fontId="10" fillId="0" borderId="0" xfId="0" applyNumberFormat="1" applyFont="1"/>
    <xf numFmtId="164" fontId="11" fillId="0" borderId="0" xfId="0" applyNumberFormat="1" applyFont="1"/>
    <xf numFmtId="0" fontId="12" fillId="0" borderId="0" xfId="0" applyFont="1"/>
    <xf numFmtId="0" fontId="5" fillId="0" borderId="1" xfId="0" applyFont="1" applyBorder="1" applyAlignment="1">
      <alignment horizontal="right"/>
    </xf>
    <xf numFmtId="164" fontId="5" fillId="0" borderId="3" xfId="0" applyNumberFormat="1" applyFont="1" applyBorder="1"/>
    <xf numFmtId="0" fontId="6" fillId="0" borderId="1" xfId="0" applyFont="1" applyBorder="1"/>
    <xf numFmtId="0" fontId="6" fillId="0" borderId="2" xfId="0" applyFont="1" applyBorder="1"/>
    <xf numFmtId="164" fontId="6" fillId="0" borderId="2" xfId="0" applyNumberFormat="1" applyFont="1" applyBorder="1"/>
    <xf numFmtId="165" fontId="7" fillId="0" borderId="3" xfId="0" applyNumberFormat="1" applyFont="1" applyBorder="1"/>
    <xf numFmtId="0" fontId="13" fillId="0" borderId="0" xfId="0" applyFont="1"/>
    <xf numFmtId="165" fontId="11" fillId="0" borderId="27" xfId="0" applyNumberFormat="1" applyFont="1" applyBorder="1"/>
    <xf numFmtId="0" fontId="14" fillId="0" borderId="0" xfId="0" applyFont="1"/>
    <xf numFmtId="0" fontId="13" fillId="0" borderId="0" xfId="0" applyFont="1" applyAlignment="1">
      <alignment wrapText="1"/>
    </xf>
    <xf numFmtId="0" fontId="15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A1A0A-E6B8-4150-BD10-16A0EF3003CB}">
  <dimension ref="A1:R33"/>
  <sheetViews>
    <sheetView tabSelected="1" workbookViewId="0">
      <selection activeCell="N32" sqref="N32"/>
    </sheetView>
  </sheetViews>
  <sheetFormatPr defaultRowHeight="15" x14ac:dyDescent="0.25"/>
  <cols>
    <col min="1" max="1" width="9.85546875" customWidth="1"/>
    <col min="2" max="2" width="12.85546875" customWidth="1"/>
    <col min="3" max="3" width="9.85546875" customWidth="1"/>
    <col min="5" max="5" width="12" customWidth="1"/>
    <col min="6" max="6" width="10.5703125" customWidth="1"/>
    <col min="7" max="7" width="10.28515625" customWidth="1"/>
    <col min="8" max="8" width="11.140625" customWidth="1"/>
  </cols>
  <sheetData>
    <row r="1" spans="1:18" x14ac:dyDescent="0.25">
      <c r="A1" s="1" t="s">
        <v>0</v>
      </c>
      <c r="B1" s="1"/>
    </row>
    <row r="2" spans="1:18" ht="15.75" thickBot="1" x14ac:dyDescent="0.3"/>
    <row r="3" spans="1:18" ht="41.25" thickBot="1" x14ac:dyDescent="0.3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5" t="s">
        <v>8</v>
      </c>
    </row>
    <row r="4" spans="1:18" ht="15.75" thickBot="1" x14ac:dyDescent="0.3">
      <c r="A4" s="6"/>
      <c r="B4" s="6"/>
      <c r="G4" s="7">
        <v>0.21</v>
      </c>
    </row>
    <row r="5" spans="1:18" ht="13.5" customHeight="1" x14ac:dyDescent="0.25">
      <c r="A5" s="8" t="s">
        <v>9</v>
      </c>
      <c r="B5" s="9">
        <f>840*1.1</f>
        <v>924.00000000000011</v>
      </c>
      <c r="C5" s="10" t="s">
        <v>10</v>
      </c>
      <c r="D5" s="11"/>
      <c r="E5" s="12"/>
      <c r="F5" s="13">
        <f>SUM(B5*D5*E5)</f>
        <v>0</v>
      </c>
      <c r="G5" s="13">
        <f>SUM(F5*G4)</f>
        <v>0</v>
      </c>
      <c r="H5" s="14">
        <f>SUM(F5:G5)</f>
        <v>0</v>
      </c>
    </row>
    <row r="6" spans="1:18" x14ac:dyDescent="0.25">
      <c r="A6" s="15"/>
      <c r="B6" s="16">
        <f>1680*1.1</f>
        <v>1848.0000000000002</v>
      </c>
      <c r="C6" s="17" t="s">
        <v>11</v>
      </c>
      <c r="D6" s="18"/>
      <c r="E6" s="19"/>
      <c r="F6" s="20">
        <f t="shared" ref="F6:F15" si="0">SUM(B6*D6*E6)</f>
        <v>0</v>
      </c>
      <c r="G6" s="20">
        <f>SUM(F6*G4)</f>
        <v>0</v>
      </c>
      <c r="H6" s="21">
        <f>SUM(F6:G6)</f>
        <v>0</v>
      </c>
    </row>
    <row r="7" spans="1:18" ht="15.75" thickBot="1" x14ac:dyDescent="0.3">
      <c r="A7" s="22"/>
      <c r="B7" s="23">
        <f>3360*1.1</f>
        <v>3696.0000000000005</v>
      </c>
      <c r="C7" s="24" t="s">
        <v>12</v>
      </c>
      <c r="D7" s="25"/>
      <c r="E7" s="26"/>
      <c r="F7" s="27">
        <f t="shared" si="0"/>
        <v>0</v>
      </c>
      <c r="G7" s="27">
        <f>SUM(F7*G4)</f>
        <v>0</v>
      </c>
      <c r="H7" s="28">
        <f t="shared" ref="H7:H16" si="1">SUM(F7:G7)</f>
        <v>0</v>
      </c>
    </row>
    <row r="8" spans="1:18" ht="15.75" thickBot="1" x14ac:dyDescent="0.3">
      <c r="A8" s="29"/>
      <c r="B8" s="30">
        <f>13000*1.15</f>
        <v>14949.999999999998</v>
      </c>
      <c r="C8" s="31" t="s">
        <v>13</v>
      </c>
      <c r="D8" s="32"/>
      <c r="E8" s="33"/>
      <c r="F8" s="34">
        <f t="shared" si="0"/>
        <v>0</v>
      </c>
      <c r="G8" s="34">
        <f>SUM(F8*G4)</f>
        <v>0</v>
      </c>
      <c r="H8" s="35">
        <f t="shared" si="1"/>
        <v>0</v>
      </c>
    </row>
    <row r="9" spans="1:18" ht="16.5" customHeight="1" thickBot="1" x14ac:dyDescent="0.3">
      <c r="A9" s="36" t="s">
        <v>14</v>
      </c>
      <c r="B9" s="37">
        <f>560*1.1</f>
        <v>616</v>
      </c>
      <c r="C9" s="38" t="s">
        <v>10</v>
      </c>
      <c r="D9" s="39"/>
      <c r="E9" s="40"/>
      <c r="F9" s="41">
        <f t="shared" si="0"/>
        <v>0</v>
      </c>
      <c r="G9" s="41">
        <f>SUM(F9*G4)</f>
        <v>0</v>
      </c>
      <c r="H9" s="42">
        <f t="shared" si="1"/>
        <v>0</v>
      </c>
      <c r="M9" s="43"/>
      <c r="N9" s="44"/>
      <c r="O9" s="45"/>
      <c r="P9" s="43"/>
    </row>
    <row r="10" spans="1:18" x14ac:dyDescent="0.25">
      <c r="A10" s="8" t="s">
        <v>9</v>
      </c>
      <c r="B10" s="16">
        <f>1120*1.1</f>
        <v>1232</v>
      </c>
      <c r="C10" s="17" t="s">
        <v>11</v>
      </c>
      <c r="D10" s="18"/>
      <c r="E10" s="19"/>
      <c r="F10" s="20">
        <f t="shared" si="0"/>
        <v>0</v>
      </c>
      <c r="G10" s="20">
        <f>SUM(F10*G4)</f>
        <v>0</v>
      </c>
      <c r="H10" s="21">
        <f t="shared" si="1"/>
        <v>0</v>
      </c>
      <c r="M10" s="43"/>
      <c r="N10" s="43"/>
      <c r="O10" s="45"/>
      <c r="P10" s="43"/>
      <c r="R10" s="44"/>
    </row>
    <row r="11" spans="1:18" ht="15.75" thickBot="1" x14ac:dyDescent="0.3">
      <c r="A11" s="46"/>
      <c r="B11" s="23">
        <f>2140*1.1</f>
        <v>2354</v>
      </c>
      <c r="C11" s="24" t="s">
        <v>12</v>
      </c>
      <c r="D11" s="25"/>
      <c r="E11" s="26"/>
      <c r="F11" s="27">
        <f t="shared" si="0"/>
        <v>0</v>
      </c>
      <c r="G11" s="27">
        <f>SUM(F11*G4)</f>
        <v>0</v>
      </c>
      <c r="H11" s="28">
        <f t="shared" si="1"/>
        <v>0</v>
      </c>
      <c r="M11" s="43"/>
      <c r="N11" s="43"/>
      <c r="O11" s="45"/>
      <c r="P11" s="43"/>
      <c r="R11" s="44"/>
    </row>
    <row r="12" spans="1:18" ht="15.75" thickBot="1" x14ac:dyDescent="0.3">
      <c r="A12" s="47"/>
      <c r="B12" s="48">
        <f>7500*1.15</f>
        <v>8625</v>
      </c>
      <c r="C12" s="31" t="s">
        <v>13</v>
      </c>
      <c r="D12" s="32"/>
      <c r="E12" s="33"/>
      <c r="F12" s="34">
        <f t="shared" si="0"/>
        <v>0</v>
      </c>
      <c r="G12" s="34">
        <f>SUM(F12*G4)</f>
        <v>0</v>
      </c>
      <c r="H12" s="35">
        <f t="shared" si="1"/>
        <v>0</v>
      </c>
      <c r="M12" s="43"/>
      <c r="N12" s="43"/>
      <c r="O12" s="45"/>
      <c r="P12" s="43"/>
      <c r="R12" s="44"/>
    </row>
    <row r="13" spans="1:18" x14ac:dyDescent="0.25">
      <c r="A13" s="49" t="s">
        <v>15</v>
      </c>
      <c r="B13" s="50">
        <f>1260*1.1</f>
        <v>1386</v>
      </c>
      <c r="C13" s="38" t="s">
        <v>10</v>
      </c>
      <c r="D13" s="39"/>
      <c r="E13" s="40"/>
      <c r="F13" s="41">
        <f>SUM(B13*D13*E13)</f>
        <v>0</v>
      </c>
      <c r="G13" s="41">
        <f>SUM(F13*G4)</f>
        <v>0</v>
      </c>
      <c r="H13" s="42">
        <f t="shared" si="1"/>
        <v>0</v>
      </c>
    </row>
    <row r="14" spans="1:18" x14ac:dyDescent="0.25">
      <c r="A14" s="51"/>
      <c r="B14" s="52">
        <f>2520*1.1</f>
        <v>2772</v>
      </c>
      <c r="C14" s="17" t="s">
        <v>11</v>
      </c>
      <c r="D14" s="53"/>
      <c r="E14" s="54"/>
      <c r="F14" s="20">
        <f>SUM(B14*D14*E14)</f>
        <v>0</v>
      </c>
      <c r="G14" s="20">
        <f>SUM(F14*G4)</f>
        <v>0</v>
      </c>
      <c r="H14" s="21">
        <f t="shared" si="1"/>
        <v>0</v>
      </c>
    </row>
    <row r="15" spans="1:18" ht="15.75" thickBot="1" x14ac:dyDescent="0.3">
      <c r="A15" s="55"/>
      <c r="B15" s="56">
        <f>4940*1.1</f>
        <v>5434</v>
      </c>
      <c r="C15" s="24" t="s">
        <v>12</v>
      </c>
      <c r="D15" s="25"/>
      <c r="E15" s="26"/>
      <c r="F15" s="27">
        <f t="shared" si="0"/>
        <v>0</v>
      </c>
      <c r="G15" s="27">
        <f>SUM(F15*G4)</f>
        <v>0</v>
      </c>
      <c r="H15" s="28">
        <f t="shared" si="1"/>
        <v>0</v>
      </c>
    </row>
    <row r="16" spans="1:18" ht="15.75" thickBot="1" x14ac:dyDescent="0.3">
      <c r="A16" s="55"/>
      <c r="B16" s="56">
        <f>15000*1.15</f>
        <v>17250</v>
      </c>
      <c r="C16" s="24" t="s">
        <v>13</v>
      </c>
      <c r="D16" s="25"/>
      <c r="E16" s="26"/>
      <c r="F16" s="27">
        <f>SUM(B16*D16*E16)</f>
        <v>0</v>
      </c>
      <c r="G16" s="27">
        <f>SUM(F16*G4)</f>
        <v>0</v>
      </c>
      <c r="H16" s="28">
        <f t="shared" si="1"/>
        <v>0</v>
      </c>
    </row>
    <row r="17" spans="1:9" x14ac:dyDescent="0.25">
      <c r="A17" s="57"/>
      <c r="B17" s="58"/>
      <c r="C17" s="59"/>
      <c r="D17" s="60"/>
      <c r="E17" s="60"/>
      <c r="F17" s="61"/>
      <c r="G17" s="61"/>
      <c r="H17" s="62"/>
    </row>
    <row r="18" spans="1:9" x14ac:dyDescent="0.25">
      <c r="A18" s="57"/>
      <c r="B18" s="58"/>
      <c r="C18" s="59"/>
      <c r="D18" s="60"/>
      <c r="E18" s="60"/>
      <c r="F18" s="61"/>
      <c r="G18" s="61"/>
      <c r="H18" s="62"/>
    </row>
    <row r="19" spans="1:9" x14ac:dyDescent="0.25">
      <c r="A19" s="1" t="s">
        <v>16</v>
      </c>
      <c r="B19" s="1"/>
      <c r="C19" s="63"/>
      <c r="D19" s="60"/>
    </row>
    <row r="20" spans="1:9" ht="15.75" thickBot="1" x14ac:dyDescent="0.3"/>
    <row r="21" spans="1:9" ht="41.25" thickBot="1" x14ac:dyDescent="0.3">
      <c r="A21" s="2" t="s">
        <v>1</v>
      </c>
      <c r="B21" s="3" t="s">
        <v>17</v>
      </c>
      <c r="C21" s="3" t="s">
        <v>18</v>
      </c>
      <c r="D21" s="3" t="s">
        <v>19</v>
      </c>
      <c r="E21" s="3" t="s">
        <v>6</v>
      </c>
      <c r="F21" s="4" t="s">
        <v>7</v>
      </c>
      <c r="G21" s="5" t="s">
        <v>8</v>
      </c>
    </row>
    <row r="22" spans="1:9" ht="15.75" thickBot="1" x14ac:dyDescent="0.3">
      <c r="F22" s="7">
        <v>0.21</v>
      </c>
    </row>
    <row r="23" spans="1:9" ht="15.75" thickBot="1" x14ac:dyDescent="0.3">
      <c r="A23" s="64" t="s">
        <v>20</v>
      </c>
      <c r="B23" s="65">
        <v>924</v>
      </c>
      <c r="C23" s="66">
        <v>0</v>
      </c>
      <c r="D23" s="67">
        <v>0</v>
      </c>
      <c r="E23" s="68">
        <f>SUM(B23*C23*D23)</f>
        <v>0</v>
      </c>
      <c r="F23" s="68">
        <f>SUM(E23*F22)</f>
        <v>0</v>
      </c>
      <c r="G23" s="69">
        <f>SUM(E23:F23)</f>
        <v>0</v>
      </c>
    </row>
    <row r="25" spans="1:9" ht="15.75" thickBot="1" x14ac:dyDescent="0.3">
      <c r="H25" s="70"/>
    </row>
    <row r="26" spans="1:9" ht="15.75" thickBot="1" x14ac:dyDescent="0.3">
      <c r="A26" s="70" t="s">
        <v>21</v>
      </c>
      <c r="H26" s="71">
        <f>SUM(H5:H16,G23:G23)</f>
        <v>0</v>
      </c>
    </row>
    <row r="28" spans="1:9" x14ac:dyDescent="0.25">
      <c r="A28" s="72" t="s">
        <v>22</v>
      </c>
      <c r="B28" s="72"/>
      <c r="C28" s="72"/>
      <c r="D28" s="72"/>
      <c r="E28" s="72"/>
      <c r="F28" s="72"/>
      <c r="G28" s="72"/>
      <c r="H28" s="72"/>
    </row>
    <row r="29" spans="1:9" ht="15" customHeight="1" x14ac:dyDescent="0.25">
      <c r="A29" s="73" t="s">
        <v>23</v>
      </c>
      <c r="B29" s="73"/>
      <c r="C29" s="73"/>
      <c r="D29" s="73"/>
      <c r="E29" s="73"/>
      <c r="F29" s="73"/>
      <c r="G29" s="73"/>
      <c r="H29" s="73"/>
      <c r="I29" s="70"/>
    </row>
    <row r="30" spans="1:9" ht="15" customHeight="1" x14ac:dyDescent="0.25">
      <c r="A30" s="73" t="s">
        <v>24</v>
      </c>
      <c r="B30" s="73"/>
      <c r="C30" s="73"/>
      <c r="D30" s="73"/>
      <c r="E30" s="73"/>
      <c r="F30" s="73"/>
      <c r="G30" s="73"/>
      <c r="H30" s="73"/>
      <c r="I30" s="70"/>
    </row>
    <row r="31" spans="1:9" ht="21.75" customHeight="1" x14ac:dyDescent="0.25">
      <c r="A31" s="73" t="s">
        <v>25</v>
      </c>
      <c r="B31" s="73"/>
      <c r="C31" s="73"/>
      <c r="D31" s="73"/>
      <c r="E31" s="73"/>
      <c r="F31" s="73"/>
      <c r="G31" s="73"/>
      <c r="H31" s="73"/>
      <c r="I31" s="73"/>
    </row>
    <row r="32" spans="1:9" ht="24.75" customHeight="1" x14ac:dyDescent="0.25">
      <c r="A32" s="73" t="s">
        <v>26</v>
      </c>
      <c r="B32" s="73"/>
      <c r="C32" s="73"/>
      <c r="D32" s="73"/>
      <c r="E32" s="73"/>
      <c r="F32" s="73"/>
      <c r="G32" s="73"/>
      <c r="H32" s="73"/>
      <c r="I32" s="73"/>
    </row>
    <row r="33" spans="1:9" x14ac:dyDescent="0.25">
      <c r="A33" s="74" t="s">
        <v>27</v>
      </c>
      <c r="B33" s="74"/>
      <c r="C33" s="74"/>
      <c r="D33" s="74"/>
      <c r="E33" s="74"/>
      <c r="F33" s="74"/>
      <c r="G33" s="74"/>
      <c r="H33" s="74"/>
      <c r="I33" s="70"/>
    </row>
  </sheetData>
  <mergeCells count="5">
    <mergeCell ref="A29:H29"/>
    <mergeCell ref="A30:H30"/>
    <mergeCell ref="A31:I31"/>
    <mergeCell ref="A32:I32"/>
    <mergeCell ref="A33:H33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F421144-BBDE-43B1-BEE0-DB10D12492A4}"/>
</file>

<file path=customXml/itemProps2.xml><?xml version="1.0" encoding="utf-8"?>
<ds:datastoreItem xmlns:ds="http://schemas.openxmlformats.org/officeDocument/2006/customXml" ds:itemID="{AA7DC6F0-71F8-4683-B73D-A42992D5B9FC}"/>
</file>

<file path=customXml/itemProps3.xml><?xml version="1.0" encoding="utf-8"?>
<ds:datastoreItem xmlns:ds="http://schemas.openxmlformats.org/officeDocument/2006/customXml" ds:itemID="{F3A0FA4A-D8F6-4831-A7BB-B7467648E9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1.1.2025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Kyselova Monika</dc:creator>
  <cp:lastModifiedBy>Vancura Karel</cp:lastModifiedBy>
  <dcterms:created xsi:type="dcterms:W3CDTF">2024-11-18T11:05:15Z</dcterms:created>
  <dcterms:modified xsi:type="dcterms:W3CDTF">2025-01-30T17:57:15Z</dcterms:modified>
</cp:coreProperties>
</file>